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20" windowWidth="15195" windowHeight="8955" activeTab="0"/>
  </bookViews>
  <sheets>
    <sheet name="Staffel A" sheetId="1" r:id="rId1"/>
  </sheets>
  <definedNames/>
  <calcPr fullCalcOnLoad="1"/>
</workbook>
</file>

<file path=xl/sharedStrings.xml><?xml version="1.0" encoding="utf-8"?>
<sst xmlns="http://schemas.openxmlformats.org/spreadsheetml/2006/main" count="55" uniqueCount="18">
  <si>
    <t>Rang</t>
  </si>
  <si>
    <t>Teams</t>
  </si>
  <si>
    <t>Tore/Ball-
Pkte. ges.</t>
  </si>
  <si>
    <t>Diff.</t>
  </si>
  <si>
    <t>Punkte</t>
  </si>
  <si>
    <t>hier eintragen</t>
  </si>
  <si>
    <t>Pl.</t>
  </si>
  <si>
    <t>:</t>
  </si>
  <si>
    <t>I</t>
  </si>
  <si>
    <t>Sp</t>
  </si>
  <si>
    <t>Team</t>
  </si>
  <si>
    <t>Schiri</t>
  </si>
  <si>
    <t>P</t>
  </si>
  <si>
    <t>STAFFEL</t>
  </si>
  <si>
    <t>Staffel</t>
  </si>
  <si>
    <t>T</t>
  </si>
  <si>
    <t>hier Tore
 eintragen</t>
  </si>
  <si>
    <t>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</si>
</sst>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"/>
    <numFmt numFmtId="165" formatCode="0.0000000000"/>
    <numFmt numFmtId="166" formatCode="0.000"/>
  </numFmts>
  <fonts count="58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0"/>
      <color indexed="10"/>
      <name val="Arial"/>
      <family val="2"/>
    </font>
    <font>
      <b/>
      <sz val="6"/>
      <color indexed="9"/>
      <name val="Arial"/>
      <family val="2"/>
    </font>
    <font>
      <b/>
      <sz val="16"/>
      <color indexed="53"/>
      <name val="Arial"/>
      <family val="2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5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669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/>
      <right style="medium"/>
      <top style="medium"/>
      <bottom style="medium"/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8" fillId="0" borderId="3" applyNumberFormat="0" applyFill="0" applyProtection="0">
      <alignment horizontal="center" vertical="center" shrinkToFi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7" fillId="0" borderId="3" applyNumberFormat="0" applyFill="0" applyProtection="0">
      <alignment horizontal="center" vertical="center" shrinkToFit="1"/>
    </xf>
    <xf numFmtId="0" fontId="4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0" applyNumberFormat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right" vertical="center" indent="1"/>
      <protection/>
    </xf>
    <xf numFmtId="0" fontId="5" fillId="33" borderId="0" xfId="0" applyFont="1" applyFill="1" applyAlignment="1" applyProtection="1">
      <alignment horizontal="center" vertical="center"/>
      <protection/>
    </xf>
    <xf numFmtId="165" fontId="0" fillId="33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6" fillId="33" borderId="11" xfId="0" applyFont="1" applyFill="1" applyBorder="1" applyAlignment="1" applyProtection="1">
      <alignment horizontal="center" vertical="center" shrinkToFit="1"/>
      <protection/>
    </xf>
    <xf numFmtId="165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 vertical="center" indent="1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10" fillId="33" borderId="0" xfId="0" applyNumberFormat="1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166" fontId="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4" borderId="13" xfId="0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left" indent="1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5" fillId="35" borderId="13" xfId="0" applyFont="1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right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8" fillId="36" borderId="19" xfId="0" applyFont="1" applyFill="1" applyBorder="1" applyAlignment="1" applyProtection="1">
      <alignment horizontal="center" shrinkToFit="1"/>
      <protection/>
    </xf>
    <xf numFmtId="16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center" shrinkToFit="1"/>
      <protection/>
    </xf>
    <xf numFmtId="0" fontId="0" fillId="33" borderId="0" xfId="0" applyFill="1" applyAlignment="1" applyProtection="1">
      <alignment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center" shrinkToFit="1"/>
      <protection/>
    </xf>
    <xf numFmtId="0" fontId="17" fillId="33" borderId="0" xfId="48" applyFont="1" applyFill="1" applyBorder="1" applyProtection="1">
      <alignment horizontal="center" vertical="center" shrinkToFit="1"/>
      <protection locked="0"/>
    </xf>
    <xf numFmtId="0" fontId="9" fillId="37" borderId="19" xfId="0" applyFont="1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19" fillId="35" borderId="13" xfId="0" applyFont="1" applyFill="1" applyBorder="1" applyAlignment="1" applyProtection="1">
      <alignment horizontal="center" shrinkToFit="1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57" fillId="38" borderId="20" xfId="0" applyFont="1" applyFill="1" applyBorder="1" applyAlignment="1" applyProtection="1">
      <alignment horizontal="center" vertical="center"/>
      <protection/>
    </xf>
    <xf numFmtId="166" fontId="1" fillId="35" borderId="21" xfId="0" applyNumberFormat="1" applyFont="1" applyFill="1" applyBorder="1" applyAlignment="1" applyProtection="1">
      <alignment horizontal="center" shrinkToFit="1"/>
      <protection/>
    </xf>
    <xf numFmtId="166" fontId="1" fillId="33" borderId="0" xfId="0" applyNumberFormat="1" applyFont="1" applyFill="1" applyBorder="1" applyAlignment="1" applyProtection="1">
      <alignment horizontal="center" shrinkToFit="1"/>
      <protection/>
    </xf>
    <xf numFmtId="0" fontId="4" fillId="33" borderId="0" xfId="0" applyFont="1" applyFill="1" applyAlignment="1" applyProtection="1">
      <alignment horizontal="right" shrinkToFit="1"/>
      <protection/>
    </xf>
    <xf numFmtId="0" fontId="0" fillId="37" borderId="13" xfId="0" applyFill="1" applyBorder="1" applyAlignment="1" applyProtection="1">
      <alignment horizontal="center" vertical="center" shrinkToFit="1"/>
      <protection locked="0"/>
    </xf>
    <xf numFmtId="0" fontId="0" fillId="35" borderId="13" xfId="0" applyFill="1" applyBorder="1" applyAlignment="1" applyProtection="1">
      <alignment horizontal="center" shrinkToFit="1"/>
      <protection/>
    </xf>
    <xf numFmtId="0" fontId="0" fillId="37" borderId="13" xfId="0" applyFont="1" applyFill="1" applyBorder="1" applyAlignment="1" applyProtection="1">
      <alignment horizontal="center" vertical="center" shrinkToFit="1"/>
      <protection locked="0"/>
    </xf>
    <xf numFmtId="0" fontId="15" fillId="35" borderId="13" xfId="0" applyFont="1" applyFill="1" applyBorder="1" applyAlignment="1" applyProtection="1">
      <alignment horizontal="center" shrinkToFit="1"/>
      <protection/>
    </xf>
    <xf numFmtId="0" fontId="4" fillId="33" borderId="0" xfId="0" applyFont="1" applyFill="1" applyAlignment="1" applyProtection="1">
      <alignment horizontal="center" shrinkToFit="1"/>
      <protection/>
    </xf>
    <xf numFmtId="0" fontId="4" fillId="33" borderId="0" xfId="0" applyFont="1" applyFill="1" applyAlignment="1" applyProtection="1">
      <alignment horizontal="center" vertical="center" shrinkToFit="1"/>
      <protection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 shrinkToFit="1"/>
      <protection/>
    </xf>
    <xf numFmtId="0" fontId="3" fillId="33" borderId="0" xfId="0" applyFont="1" applyFill="1" applyAlignment="1" applyProtection="1">
      <alignment horizontal="center" vertical="center" wrapText="1" shrinkToFit="1"/>
      <protection/>
    </xf>
    <xf numFmtId="0" fontId="12" fillId="33" borderId="22" xfId="0" applyFont="1" applyFill="1" applyBorder="1" applyAlignment="1" applyProtection="1">
      <alignment horizontal="center" vertical="center" wrapText="1" shrinkToFit="1"/>
      <protection/>
    </xf>
    <xf numFmtId="0" fontId="12" fillId="33" borderId="23" xfId="0" applyFont="1" applyFill="1" applyBorder="1" applyAlignment="1" applyProtection="1">
      <alignment horizontal="center" vertical="center" shrinkToFit="1"/>
      <protection/>
    </xf>
    <xf numFmtId="0" fontId="12" fillId="33" borderId="24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strike val="0"/>
        <color rgb="FF666699"/>
      </font>
    </dxf>
    <dxf>
      <font>
        <color indexed="44"/>
      </font>
    </dxf>
    <dxf>
      <font>
        <color indexed="54"/>
      </font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strike val="0"/>
        <color indexed="9"/>
      </font>
      <fill>
        <patternFill>
          <bgColor indexed="55"/>
        </patternFill>
      </fill>
      <border>
        <left/>
        <right/>
        <top/>
        <bottom/>
      </border>
    </dxf>
    <dxf>
      <font>
        <b/>
        <i val="0"/>
        <strike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10"/>
        </patternFill>
      </fill>
    </dxf>
    <dxf>
      <font>
        <b/>
        <i val="0"/>
        <strike val="0"/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B1:T39"/>
  <sheetViews>
    <sheetView showGridLines="0" showRowColHeaders="0" tabSelected="1" zoomScale="140" zoomScaleNormal="140" zoomScalePageLayoutView="0" workbookViewId="0" topLeftCell="A1">
      <pane xSplit="20" ySplit="18" topLeftCell="U19" activePane="bottomRight" state="frozen"/>
      <selection pane="topLeft" activeCell="A1" sqref="A1"/>
      <selection pane="topRight" activeCell="U1" sqref="U1"/>
      <selection pane="bottomLeft" activeCell="A19" sqref="A19"/>
      <selection pane="bottomRight" activeCell="C29" sqref="C29"/>
    </sheetView>
  </sheetViews>
  <sheetFormatPr defaultColWidth="11.421875" defaultRowHeight="12.75"/>
  <cols>
    <col min="1" max="1" width="1.421875" style="1" customWidth="1"/>
    <col min="2" max="2" width="14.140625" style="2" customWidth="1"/>
    <col min="3" max="3" width="3.421875" style="2" bestFit="1" customWidth="1"/>
    <col min="4" max="4" width="2.140625" style="2" bestFit="1" customWidth="1"/>
    <col min="5" max="5" width="11.8515625" style="2" bestFit="1" customWidth="1"/>
    <col min="6" max="6" width="2.28125" style="2" bestFit="1" customWidth="1"/>
    <col min="7" max="7" width="12.140625" style="2" bestFit="1" customWidth="1"/>
    <col min="8" max="8" width="11.8515625" style="2" bestFit="1" customWidth="1"/>
    <col min="9" max="9" width="3.421875" style="2" bestFit="1" customWidth="1"/>
    <col min="10" max="10" width="1.57421875" style="2" bestFit="1" customWidth="1"/>
    <col min="11" max="11" width="3.421875" style="2" bestFit="1" customWidth="1"/>
    <col min="12" max="12" width="6.140625" style="2" bestFit="1" customWidth="1"/>
    <col min="13" max="13" width="2.57421875" style="2" bestFit="1" customWidth="1"/>
    <col min="14" max="14" width="1.57421875" style="2" bestFit="1" customWidth="1"/>
    <col min="15" max="15" width="3.140625" style="2" bestFit="1" customWidth="1"/>
    <col min="16" max="16" width="13.8515625" style="9" hidden="1" customWidth="1"/>
    <col min="17" max="17" width="1.421875" style="9" hidden="1" customWidth="1"/>
    <col min="18" max="18" width="13.8515625" style="9" hidden="1" customWidth="1"/>
    <col min="19" max="19" width="3.140625" style="2" customWidth="1"/>
    <col min="20" max="20" width="11.421875" style="2" customWidth="1"/>
    <col min="21" max="24" width="11.421875" style="1" customWidth="1"/>
    <col min="25" max="16384" width="11.421875" style="2" customWidth="1"/>
  </cols>
  <sheetData>
    <row r="1" spans="2:20" ht="4.5" customHeight="1"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22"/>
      <c r="N1" s="23"/>
      <c r="O1" s="12"/>
      <c r="P1" s="24"/>
      <c r="Q1" s="2"/>
      <c r="R1" s="2"/>
      <c r="S1" s="38"/>
      <c r="T1" s="1"/>
    </row>
    <row r="2" spans="2:20" ht="18.75" customHeight="1" thickBot="1">
      <c r="B2" s="1"/>
      <c r="C2" s="1"/>
      <c r="D2" s="68" t="str">
        <f>IF(F4&lt;12,"Die Platzierung ermittelt sich aus der Reihenfolge -  1. Spielpunkte,  2. Tor-/Balldifferenz,  3. erzielte Tore/Punkte,  4. direkter Vergleich!",IF(E4&lt;15,"In diesem Fall bitte die Platzierung manuell eintragen!","Die Platzierung ermittelt sich aus der Reihenfolge -  1. Spielpunkte,  2. Tor-/Balldifferenz,  3. erzielte Tore/Punkte,  4. direkter Vergleich!"))</f>
        <v>Die Platzierung ermittelt sich aus der Reihenfolge -  1. Spielpunkte,  2. Tor-/Balldifferenz,  3. erzielte Tore/Punkte,  4. direkter Vergleich!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8"/>
      <c r="T2" s="1"/>
    </row>
    <row r="3" spans="2:20" ht="19.5" customHeight="1" thickBot="1">
      <c r="B3" s="1"/>
      <c r="C3" s="1"/>
      <c r="D3" s="3"/>
      <c r="E3" s="64" t="s">
        <v>13</v>
      </c>
      <c r="F3" s="65" t="s">
        <v>17</v>
      </c>
      <c r="G3" s="4" t="s">
        <v>0</v>
      </c>
      <c r="H3" s="5" t="s">
        <v>1</v>
      </c>
      <c r="I3" s="69" t="s">
        <v>2</v>
      </c>
      <c r="J3" s="69"/>
      <c r="K3" s="69"/>
      <c r="L3" s="5" t="s">
        <v>3</v>
      </c>
      <c r="M3" s="70" t="s">
        <v>4</v>
      </c>
      <c r="N3" s="70"/>
      <c r="O3" s="70"/>
      <c r="P3" s="6"/>
      <c r="Q3" s="7"/>
      <c r="R3" s="7"/>
      <c r="S3" s="38"/>
      <c r="T3" s="1"/>
    </row>
    <row r="4" spans="2:20" ht="13.5" hidden="1" thickBot="1">
      <c r="B4" s="1"/>
      <c r="C4" s="1"/>
      <c r="D4" s="39"/>
      <c r="E4" s="12">
        <f>SUM(G7:G15)</f>
        <v>0</v>
      </c>
      <c r="F4" s="53">
        <f>COUNT(I20:I29,K20:K29)</f>
        <v>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38"/>
      <c r="T4" s="1"/>
    </row>
    <row r="5" spans="2:20" ht="13.5" thickBot="1">
      <c r="B5" s="1"/>
      <c r="C5" s="1"/>
      <c r="D5" s="12"/>
      <c r="E5" s="12"/>
      <c r="F5" s="54"/>
      <c r="G5" s="12"/>
      <c r="H5" s="8" t="s">
        <v>5</v>
      </c>
      <c r="I5" s="1"/>
      <c r="J5" s="41"/>
      <c r="K5" s="41"/>
      <c r="L5" s="12"/>
      <c r="M5" s="22"/>
      <c r="N5" s="23"/>
      <c r="O5" s="12"/>
      <c r="P5" s="24"/>
      <c r="Q5" s="2"/>
      <c r="R5" s="2"/>
      <c r="S5" s="38"/>
      <c r="T5" s="1"/>
    </row>
    <row r="6" spans="2:20" ht="3" customHeight="1" thickBot="1">
      <c r="B6" s="1"/>
      <c r="C6" s="1"/>
      <c r="D6" s="1"/>
      <c r="E6" s="1"/>
      <c r="F6" s="54"/>
      <c r="G6" s="1"/>
      <c r="H6" s="1"/>
      <c r="I6" s="1"/>
      <c r="J6" s="1"/>
      <c r="K6" s="1"/>
      <c r="L6" s="1"/>
      <c r="M6" s="1"/>
      <c r="N6" s="1"/>
      <c r="O6" s="1"/>
      <c r="S6" s="1"/>
      <c r="T6" s="1"/>
    </row>
    <row r="7" spans="2:20" ht="15.75" thickBot="1">
      <c r="B7" s="1"/>
      <c r="C7" s="10" t="s">
        <v>6</v>
      </c>
      <c r="D7" s="11">
        <v>1</v>
      </c>
      <c r="E7" s="37" t="str">
        <f>IF(E4&lt;15,"FALSCH",IF(I30=20,IF($G$7=1,$H$7,IF($G$9=1,$H$9,IF($G$11=1,$H$11,IF($G$13=1,$H$13,$H$15))))))</f>
        <v>FALSCH</v>
      </c>
      <c r="F7" s="54"/>
      <c r="G7" s="13">
        <f>IF(P7=0.1,"",RANK(P7,$P$7:$P$15,0))</f>
      </c>
      <c r="H7" s="48"/>
      <c r="I7" s="58">
        <f>SUM(I20,K22,I25,I28)</f>
        <v>0</v>
      </c>
      <c r="J7" s="10" t="s">
        <v>7</v>
      </c>
      <c r="K7" s="58">
        <f>SUM(K20,I22,K28,K25)</f>
        <v>0</v>
      </c>
      <c r="L7" s="56">
        <f>I7-K7</f>
        <v>0</v>
      </c>
      <c r="M7" s="58">
        <f>SUM(M20,O22,M25,M28)</f>
        <v>0</v>
      </c>
      <c r="N7" s="63" t="s">
        <v>7</v>
      </c>
      <c r="O7" s="58">
        <f>SUM(O20,M22,O25,O28)</f>
        <v>0</v>
      </c>
      <c r="P7" s="14">
        <f>M7+((100+L7)/1000)+(I7/100000)</f>
        <v>0.1</v>
      </c>
      <c r="R7" s="14" t="e">
        <f>IF(P7=P9,P7+P20,IF(P7=P11,P7+P25,IF(P7=P13,P7+P28,IF(P7=P15,P7+R22,P7))))</f>
        <v>#VALUE!</v>
      </c>
      <c r="S7" s="15"/>
      <c r="T7" s="1"/>
    </row>
    <row r="8" spans="2:20" ht="2.25" customHeight="1" thickBot="1">
      <c r="B8" s="1"/>
      <c r="C8" s="10"/>
      <c r="D8" s="11"/>
      <c r="E8" s="39"/>
      <c r="F8" s="54"/>
      <c r="G8" s="13"/>
      <c r="H8" s="49"/>
      <c r="I8" s="58"/>
      <c r="J8" s="10"/>
      <c r="K8" s="58"/>
      <c r="L8" s="57"/>
      <c r="M8" s="58"/>
      <c r="N8" s="63"/>
      <c r="O8" s="58"/>
      <c r="S8" s="1"/>
      <c r="T8" s="1"/>
    </row>
    <row r="9" spans="2:20" ht="15.75" thickBot="1">
      <c r="B9" s="1"/>
      <c r="C9" s="10" t="s">
        <v>6</v>
      </c>
      <c r="D9" s="11">
        <v>2</v>
      </c>
      <c r="E9" s="37" t="str">
        <f>IF(E4&lt;15,"FALSCH",IF($I$30=20,IF($G$7=2,$H$7,IF($G$9=2,$H$9,IF($G$11=2,$H$11,IF($G$13=2,$H$13,$H$15))))))</f>
        <v>FALSCH</v>
      </c>
      <c r="F9" s="54"/>
      <c r="G9" s="13">
        <f>IF(P9=0.1,"",RANK(P9,$P$7:$P$15,0))</f>
      </c>
      <c r="H9" s="48"/>
      <c r="I9" s="58">
        <f>SUM(K20,I23,I26,I29)</f>
        <v>0</v>
      </c>
      <c r="J9" s="10" t="s">
        <v>7</v>
      </c>
      <c r="K9" s="58">
        <f>SUM(I20,K23,K26,K29)</f>
        <v>0</v>
      </c>
      <c r="L9" s="56">
        <f>I9-K9</f>
        <v>0</v>
      </c>
      <c r="M9" s="58">
        <f>SUM(O20,M23,M26,M29)</f>
        <v>0</v>
      </c>
      <c r="N9" s="63" t="s">
        <v>7</v>
      </c>
      <c r="O9" s="58">
        <f>SUM(M20,O23,O26,O29)</f>
        <v>0</v>
      </c>
      <c r="P9" s="14">
        <f>M9+((100+L9)/1000)+(I9/100000)</f>
        <v>0.1</v>
      </c>
      <c r="R9" s="14" t="e">
        <f>IF(P9=P11,P9+P23,IF(P9=P13,P9+P26,IF(P9=P15,P9+P29,IF(P9=P7,P9+R20,P9))))</f>
        <v>#VALUE!</v>
      </c>
      <c r="S9" s="1"/>
      <c r="T9" s="1"/>
    </row>
    <row r="10" spans="2:20" ht="2.25" customHeight="1" thickBot="1">
      <c r="B10" s="1"/>
      <c r="C10" s="10"/>
      <c r="D10" s="11"/>
      <c r="E10" s="39"/>
      <c r="F10" s="54"/>
      <c r="G10" s="13"/>
      <c r="H10" s="49"/>
      <c r="I10" s="58"/>
      <c r="J10" s="10"/>
      <c r="K10" s="58"/>
      <c r="L10" s="57"/>
      <c r="M10" s="58"/>
      <c r="N10" s="63"/>
      <c r="O10" s="58"/>
      <c r="S10" s="1"/>
      <c r="T10" s="1"/>
    </row>
    <row r="11" spans="2:20" ht="15.75" thickBot="1">
      <c r="B11" s="1"/>
      <c r="C11" s="10" t="s">
        <v>6</v>
      </c>
      <c r="D11" s="11">
        <v>3</v>
      </c>
      <c r="E11" s="37" t="str">
        <f>IF(E4&lt;15,"FALSCH",IF($I$30=20,IF($G$7=3,$H$7,IF($G$9=3,$H$9,IF($G$11=3,$H$11,IF($G$13=3,$H$13,$H$15))))))</f>
        <v>FALSCH</v>
      </c>
      <c r="F11" s="54"/>
      <c r="G11" s="13">
        <f>IF(P11=0.1,"",RANK(P11,$P$7:$P$15,0))</f>
      </c>
      <c r="H11" s="48"/>
      <c r="I11" s="58">
        <f>SUM(I21,K23,K25,I27)</f>
        <v>0</v>
      </c>
      <c r="J11" s="10" t="s">
        <v>7</v>
      </c>
      <c r="K11" s="58">
        <f>SUM(K21,I23,I25,K27)</f>
        <v>0</v>
      </c>
      <c r="L11" s="56">
        <f>I11-K11</f>
        <v>0</v>
      </c>
      <c r="M11" s="58">
        <f>SUM(M21,O23,O25,M27)</f>
        <v>0</v>
      </c>
      <c r="N11" s="63" t="s">
        <v>7</v>
      </c>
      <c r="O11" s="58">
        <f>SUM(O21,M23,M25,O27)</f>
        <v>0</v>
      </c>
      <c r="P11" s="14">
        <f>M11+((100+L11)/1000)+(I11/100000)</f>
        <v>0.1</v>
      </c>
      <c r="R11" s="14" t="e">
        <f>IF(P11=P13,P11+P21,IF(P11=P15,P11+P27,IF(P11=P7,P11+R25,IF(P11=P9,P11+R23,P11))))</f>
        <v>#VALUE!</v>
      </c>
      <c r="S11" s="1"/>
      <c r="T11" s="1"/>
    </row>
    <row r="12" spans="2:20" ht="2.25" customHeight="1" thickBot="1">
      <c r="B12" s="1"/>
      <c r="C12" s="10"/>
      <c r="D12" s="11"/>
      <c r="E12" s="39"/>
      <c r="F12" s="54"/>
      <c r="G12" s="13"/>
      <c r="H12" s="49"/>
      <c r="I12" s="58"/>
      <c r="J12" s="10"/>
      <c r="K12" s="58"/>
      <c r="L12" s="57"/>
      <c r="M12" s="58"/>
      <c r="N12" s="63"/>
      <c r="O12" s="58"/>
      <c r="S12" s="1"/>
      <c r="T12" s="1"/>
    </row>
    <row r="13" spans="2:20" ht="15.75" thickBot="1">
      <c r="B13" s="1"/>
      <c r="C13" s="10" t="s">
        <v>6</v>
      </c>
      <c r="D13" s="11">
        <v>4</v>
      </c>
      <c r="E13" s="37" t="str">
        <f>IF(E4&lt;15,"FALSCH",IF($I$30=20,IF($G$7=4,$H$7,IF($G$9=4,$H$9,IF($G$11=4,$H$11,IF($G$13=4,$H$13,$H$15))))))</f>
        <v>FALSCH</v>
      </c>
      <c r="F13" s="54"/>
      <c r="G13" s="13">
        <f>IF(P13=0.1,"",RANK(P13,$P$7:$P$15,0))</f>
      </c>
      <c r="H13" s="48"/>
      <c r="I13" s="58">
        <f>SUM(K21,I24,K26,K28)</f>
        <v>0</v>
      </c>
      <c r="J13" s="10" t="s">
        <v>7</v>
      </c>
      <c r="K13" s="58">
        <f>SUM(I21,K24,I26,I28)</f>
        <v>0</v>
      </c>
      <c r="L13" s="56">
        <f>I13-K13</f>
        <v>0</v>
      </c>
      <c r="M13" s="58">
        <f>SUM(O21,M24,O26,O28)</f>
        <v>0</v>
      </c>
      <c r="N13" s="63" t="s">
        <v>7</v>
      </c>
      <c r="O13" s="58">
        <f>SUM(M21,O24,M26,M28)</f>
        <v>0</v>
      </c>
      <c r="P13" s="14">
        <f>M13+((100+L13)/1000)+(I13/100000)</f>
        <v>0.1</v>
      </c>
      <c r="R13" s="14" t="e">
        <f>IF(P13=P15,P13+P24,IF(P13=P7,P13+R28,IF(P13=P9,P13+R26,IF(P13=P11,P13+R21,P13))))</f>
        <v>#VALUE!</v>
      </c>
      <c r="S13" s="1"/>
      <c r="T13" s="1"/>
    </row>
    <row r="14" spans="2:20" ht="2.25" customHeight="1" thickBot="1">
      <c r="B14" s="1"/>
      <c r="C14" s="10"/>
      <c r="D14" s="11"/>
      <c r="E14" s="39"/>
      <c r="F14" s="54"/>
      <c r="G14" s="13"/>
      <c r="H14" s="49"/>
      <c r="I14" s="58"/>
      <c r="J14" s="10"/>
      <c r="K14" s="58"/>
      <c r="L14" s="57"/>
      <c r="M14" s="58"/>
      <c r="N14" s="63"/>
      <c r="O14" s="58"/>
      <c r="S14" s="1"/>
      <c r="T14" s="1"/>
    </row>
    <row r="15" spans="2:20" ht="15.75" thickBot="1">
      <c r="B15" s="1"/>
      <c r="C15" s="10" t="s">
        <v>6</v>
      </c>
      <c r="D15" s="11">
        <v>5</v>
      </c>
      <c r="E15" s="37" t="str">
        <f>IF(E4&lt;15,"FALSCH",IF($I$30=20,IF($G$7=5,$H$7,IF($G$9=5,$H$9,IF($G$11=5,$H$11,IF($G$13=5,$H$13,$H$15))))))</f>
        <v>FALSCH</v>
      </c>
      <c r="F15" s="54"/>
      <c r="G15" s="13">
        <f>IF(P15=0.1,"",RANK(P15,$P$7:$P$15,0))</f>
      </c>
      <c r="H15" s="48"/>
      <c r="I15" s="58">
        <f>SUM(I22,K24,K27,K29)</f>
        <v>0</v>
      </c>
      <c r="J15" s="10" t="s">
        <v>7</v>
      </c>
      <c r="K15" s="58">
        <f>SUM(K22,I24,I27,I29)</f>
        <v>0</v>
      </c>
      <c r="L15" s="56">
        <f>I15-K15</f>
        <v>0</v>
      </c>
      <c r="M15" s="58">
        <f>SUM(M22,O24,O27,O29)</f>
        <v>0</v>
      </c>
      <c r="N15" s="63" t="s">
        <v>7</v>
      </c>
      <c r="O15" s="58">
        <f>SUM(O22,M24,M27,M29)</f>
        <v>0</v>
      </c>
      <c r="P15" s="14">
        <f>M15+((100+L15)/1000)+(I15/100000)</f>
        <v>0.1</v>
      </c>
      <c r="R15" s="14" t="e">
        <f>IF(P15=P7,P15+P22,IF(P15=P9,P15+R29,IF(P15=P11,P15+R27,IF(P15=P13,P15+R24,P15))))</f>
        <v>#VALUE!</v>
      </c>
      <c r="S15" s="1"/>
      <c r="T15" s="1"/>
    </row>
    <row r="16" spans="2:20" ht="3" customHeight="1" thickBot="1">
      <c r="B16" s="1"/>
      <c r="C16" s="12"/>
      <c r="D16" s="18"/>
      <c r="E16" s="42"/>
      <c r="F16" s="54"/>
      <c r="G16" s="13"/>
      <c r="H16" s="43"/>
      <c r="I16" s="12"/>
      <c r="J16" s="12"/>
      <c r="K16" s="12"/>
      <c r="L16" s="17"/>
      <c r="M16" s="19"/>
      <c r="N16" s="20"/>
      <c r="O16" s="21"/>
      <c r="S16" s="1"/>
      <c r="T16" s="1"/>
    </row>
    <row r="17" spans="2:20" ht="17.25" customHeight="1" thickBot="1">
      <c r="B17" s="47"/>
      <c r="C17" s="12"/>
      <c r="D17" s="18"/>
      <c r="E17" s="52" t="s">
        <v>14</v>
      </c>
      <c r="F17" s="55" t="str">
        <f>F3</f>
        <v>A</v>
      </c>
      <c r="G17" s="1"/>
      <c r="H17" s="43"/>
      <c r="I17" s="71" t="s">
        <v>16</v>
      </c>
      <c r="J17" s="72"/>
      <c r="K17" s="73"/>
      <c r="L17" s="17"/>
      <c r="M17" s="19"/>
      <c r="N17" s="20"/>
      <c r="O17" s="21"/>
      <c r="S17" s="1"/>
      <c r="T17" s="1"/>
    </row>
    <row r="18" spans="2:20" ht="5.25" customHeight="1" thickBot="1">
      <c r="B18" s="1"/>
      <c r="C18" s="12"/>
      <c r="D18" s="16"/>
      <c r="E18" s="1"/>
      <c r="F18" s="1"/>
      <c r="G18" s="1"/>
      <c r="H18" s="12"/>
      <c r="I18" s="44" t="s">
        <v>8</v>
      </c>
      <c r="J18" s="45"/>
      <c r="K18" s="44" t="s">
        <v>8</v>
      </c>
      <c r="L18" s="22"/>
      <c r="M18" s="23"/>
      <c r="N18" s="12"/>
      <c r="O18" s="24"/>
      <c r="S18" s="1"/>
      <c r="T18" s="1"/>
    </row>
    <row r="19" spans="2:20" ht="13.5" thickBot="1">
      <c r="B19" s="1"/>
      <c r="C19" s="25" t="s">
        <v>9</v>
      </c>
      <c r="D19" s="26"/>
      <c r="E19" s="27" t="s">
        <v>10</v>
      </c>
      <c r="F19" s="28"/>
      <c r="G19" s="27" t="s">
        <v>10</v>
      </c>
      <c r="H19" s="29" t="s">
        <v>11</v>
      </c>
      <c r="I19" s="66" t="s">
        <v>15</v>
      </c>
      <c r="J19" s="30"/>
      <c r="K19" s="66" t="s">
        <v>15</v>
      </c>
      <c r="L19" s="31"/>
      <c r="M19" s="67" t="s">
        <v>12</v>
      </c>
      <c r="N19" s="30"/>
      <c r="O19" s="67" t="s">
        <v>12</v>
      </c>
      <c r="S19" s="1"/>
      <c r="T19" s="1"/>
    </row>
    <row r="20" spans="2:20" ht="13.5" thickBot="1">
      <c r="B20" s="1"/>
      <c r="C20" s="51">
        <v>1</v>
      </c>
      <c r="D20" s="32">
        <v>1</v>
      </c>
      <c r="E20" s="46">
        <f>H7</f>
        <v>0</v>
      </c>
      <c r="F20" s="62">
        <v>2</v>
      </c>
      <c r="G20" s="46">
        <f>H9</f>
        <v>0</v>
      </c>
      <c r="H20" s="50"/>
      <c r="I20" s="59"/>
      <c r="J20" s="60" t="s">
        <v>7</v>
      </c>
      <c r="K20" s="59"/>
      <c r="L20" s="34"/>
      <c r="M20" s="35">
        <f>IF(I20="","",IF(I20=K20,1,IF(I20&gt;K20,3,0)))</f>
      </c>
      <c r="N20" s="33" t="s">
        <v>7</v>
      </c>
      <c r="O20" s="35">
        <f>IF(K20="","",IF(K20=I20,1,IF(K20&gt;I20,3,0)))</f>
      </c>
      <c r="P20" s="9" t="e">
        <f>M20/100000000</f>
        <v>#VALUE!</v>
      </c>
      <c r="R20" s="9" t="e">
        <f>O20/100000000</f>
        <v>#VALUE!</v>
      </c>
      <c r="S20" s="1"/>
      <c r="T20" s="1"/>
    </row>
    <row r="21" spans="2:20" ht="13.5" thickBot="1">
      <c r="B21" s="1"/>
      <c r="C21" s="51">
        <v>2</v>
      </c>
      <c r="D21" s="32">
        <v>3</v>
      </c>
      <c r="E21" s="46">
        <f>H11</f>
        <v>0</v>
      </c>
      <c r="F21" s="62">
        <v>4</v>
      </c>
      <c r="G21" s="46">
        <f>H13</f>
        <v>0</v>
      </c>
      <c r="H21" s="50"/>
      <c r="I21" s="61"/>
      <c r="J21" s="60" t="s">
        <v>7</v>
      </c>
      <c r="K21" s="59"/>
      <c r="L21" s="36"/>
      <c r="M21" s="35">
        <f aca="true" t="shared" si="0" ref="M21:M29">IF(I21="","",IF(I21=K21,1,IF(I21&gt;K21,3,0)))</f>
      </c>
      <c r="N21" s="33" t="s">
        <v>7</v>
      </c>
      <c r="O21" s="35">
        <f aca="true" t="shared" si="1" ref="O21:O29">IF(K21="","",IF(K21=I21,1,IF(K21&gt;I21,3,0)))</f>
      </c>
      <c r="P21" s="9" t="e">
        <f>M21/100000000</f>
        <v>#VALUE!</v>
      </c>
      <c r="R21" s="9" t="e">
        <f aca="true" t="shared" si="2" ref="P21:R29">O21/100000000</f>
        <v>#VALUE!</v>
      </c>
      <c r="S21" s="1"/>
      <c r="T21" s="1"/>
    </row>
    <row r="22" spans="2:20" ht="13.5" thickBot="1">
      <c r="B22" s="1"/>
      <c r="C22" s="51">
        <v>3</v>
      </c>
      <c r="D22" s="32">
        <v>5</v>
      </c>
      <c r="E22" s="46">
        <f>H15</f>
        <v>0</v>
      </c>
      <c r="F22" s="62">
        <v>1</v>
      </c>
      <c r="G22" s="46">
        <f>H7</f>
        <v>0</v>
      </c>
      <c r="H22" s="50"/>
      <c r="I22" s="59"/>
      <c r="J22" s="60" t="s">
        <v>7</v>
      </c>
      <c r="K22" s="59"/>
      <c r="L22" s="34"/>
      <c r="M22" s="35">
        <f t="shared" si="0"/>
      </c>
      <c r="N22" s="33" t="s">
        <v>7</v>
      </c>
      <c r="O22" s="35">
        <f t="shared" si="1"/>
      </c>
      <c r="P22" s="9" t="e">
        <f t="shared" si="2"/>
        <v>#VALUE!</v>
      </c>
      <c r="R22" s="9" t="e">
        <f t="shared" si="2"/>
        <v>#VALUE!</v>
      </c>
      <c r="S22" s="1"/>
      <c r="T22" s="1"/>
    </row>
    <row r="23" spans="2:20" ht="13.5" thickBot="1">
      <c r="B23" s="1"/>
      <c r="C23" s="51">
        <v>4</v>
      </c>
      <c r="D23" s="32">
        <v>2</v>
      </c>
      <c r="E23" s="46">
        <f>H9</f>
        <v>0</v>
      </c>
      <c r="F23" s="62">
        <v>3</v>
      </c>
      <c r="G23" s="46">
        <f>H11</f>
        <v>0</v>
      </c>
      <c r="H23" s="50"/>
      <c r="I23" s="59"/>
      <c r="J23" s="60" t="s">
        <v>7</v>
      </c>
      <c r="K23" s="59"/>
      <c r="L23" s="36"/>
      <c r="M23" s="35">
        <f t="shared" si="0"/>
      </c>
      <c r="N23" s="33" t="s">
        <v>7</v>
      </c>
      <c r="O23" s="35">
        <f t="shared" si="1"/>
      </c>
      <c r="P23" s="9" t="e">
        <f t="shared" si="2"/>
        <v>#VALUE!</v>
      </c>
      <c r="R23" s="9" t="e">
        <f t="shared" si="2"/>
        <v>#VALUE!</v>
      </c>
      <c r="S23" s="1"/>
      <c r="T23" s="1"/>
    </row>
    <row r="24" spans="2:20" ht="13.5" thickBot="1">
      <c r="B24" s="1"/>
      <c r="C24" s="51">
        <v>5</v>
      </c>
      <c r="D24" s="32">
        <v>4</v>
      </c>
      <c r="E24" s="46">
        <f>H13</f>
        <v>0</v>
      </c>
      <c r="F24" s="62">
        <v>5</v>
      </c>
      <c r="G24" s="46">
        <f>H15</f>
        <v>0</v>
      </c>
      <c r="H24" s="50"/>
      <c r="I24" s="59"/>
      <c r="J24" s="60" t="s">
        <v>7</v>
      </c>
      <c r="K24" s="59"/>
      <c r="L24" s="34"/>
      <c r="M24" s="35">
        <f t="shared" si="0"/>
      </c>
      <c r="N24" s="33" t="s">
        <v>7</v>
      </c>
      <c r="O24" s="35">
        <f t="shared" si="1"/>
      </c>
      <c r="P24" s="9" t="e">
        <f t="shared" si="2"/>
        <v>#VALUE!</v>
      </c>
      <c r="R24" s="9" t="e">
        <f t="shared" si="2"/>
        <v>#VALUE!</v>
      </c>
      <c r="S24" s="1"/>
      <c r="T24" s="1"/>
    </row>
    <row r="25" spans="2:20" ht="13.5" thickBot="1">
      <c r="B25" s="1"/>
      <c r="C25" s="51">
        <v>6</v>
      </c>
      <c r="D25" s="32">
        <v>1</v>
      </c>
      <c r="E25" s="46">
        <f>H7</f>
        <v>0</v>
      </c>
      <c r="F25" s="62">
        <v>3</v>
      </c>
      <c r="G25" s="46">
        <f>H11</f>
        <v>0</v>
      </c>
      <c r="H25" s="50"/>
      <c r="I25" s="59"/>
      <c r="J25" s="60" t="s">
        <v>7</v>
      </c>
      <c r="K25" s="59"/>
      <c r="L25" s="36"/>
      <c r="M25" s="35">
        <f t="shared" si="0"/>
      </c>
      <c r="N25" s="33" t="s">
        <v>7</v>
      </c>
      <c r="O25" s="35">
        <f t="shared" si="1"/>
      </c>
      <c r="P25" s="9" t="e">
        <f t="shared" si="2"/>
        <v>#VALUE!</v>
      </c>
      <c r="R25" s="9" t="e">
        <f t="shared" si="2"/>
        <v>#VALUE!</v>
      </c>
      <c r="S25" s="1"/>
      <c r="T25" s="1"/>
    </row>
    <row r="26" spans="2:20" ht="13.5" thickBot="1">
      <c r="B26" s="1"/>
      <c r="C26" s="51">
        <v>7</v>
      </c>
      <c r="D26" s="32">
        <v>2</v>
      </c>
      <c r="E26" s="46">
        <f>H9</f>
        <v>0</v>
      </c>
      <c r="F26" s="62">
        <v>4</v>
      </c>
      <c r="G26" s="46">
        <f>H13</f>
        <v>0</v>
      </c>
      <c r="H26" s="50"/>
      <c r="I26" s="59"/>
      <c r="J26" s="60" t="s">
        <v>7</v>
      </c>
      <c r="K26" s="59"/>
      <c r="L26" s="34"/>
      <c r="M26" s="35">
        <f t="shared" si="0"/>
      </c>
      <c r="N26" s="33" t="s">
        <v>7</v>
      </c>
      <c r="O26" s="35">
        <f t="shared" si="1"/>
      </c>
      <c r="P26" s="9" t="e">
        <f t="shared" si="2"/>
        <v>#VALUE!</v>
      </c>
      <c r="R26" s="9" t="e">
        <f t="shared" si="2"/>
        <v>#VALUE!</v>
      </c>
      <c r="S26" s="1"/>
      <c r="T26" s="1"/>
    </row>
    <row r="27" spans="2:20" ht="13.5" thickBot="1">
      <c r="B27" s="1"/>
      <c r="C27" s="51">
        <v>8</v>
      </c>
      <c r="D27" s="32">
        <v>3</v>
      </c>
      <c r="E27" s="46">
        <f>H11</f>
        <v>0</v>
      </c>
      <c r="F27" s="62">
        <v>5</v>
      </c>
      <c r="G27" s="46">
        <f>H15</f>
        <v>0</v>
      </c>
      <c r="H27" s="50"/>
      <c r="I27" s="59"/>
      <c r="J27" s="60" t="s">
        <v>7</v>
      </c>
      <c r="K27" s="59"/>
      <c r="L27" s="36"/>
      <c r="M27" s="35">
        <f t="shared" si="0"/>
      </c>
      <c r="N27" s="33" t="s">
        <v>7</v>
      </c>
      <c r="O27" s="35">
        <f t="shared" si="1"/>
      </c>
      <c r="P27" s="9" t="e">
        <f t="shared" si="2"/>
        <v>#VALUE!</v>
      </c>
      <c r="R27" s="9" t="e">
        <f t="shared" si="2"/>
        <v>#VALUE!</v>
      </c>
      <c r="S27" s="1"/>
      <c r="T27" s="1"/>
    </row>
    <row r="28" spans="2:20" ht="13.5" thickBot="1">
      <c r="B28" s="1"/>
      <c r="C28" s="51">
        <v>9</v>
      </c>
      <c r="D28" s="32">
        <v>1</v>
      </c>
      <c r="E28" s="46">
        <f>H7</f>
        <v>0</v>
      </c>
      <c r="F28" s="62">
        <v>4</v>
      </c>
      <c r="G28" s="46">
        <f>H13</f>
        <v>0</v>
      </c>
      <c r="H28" s="50"/>
      <c r="I28" s="59"/>
      <c r="J28" s="60" t="s">
        <v>7</v>
      </c>
      <c r="K28" s="59"/>
      <c r="L28" s="34"/>
      <c r="M28" s="35">
        <f t="shared" si="0"/>
      </c>
      <c r="N28" s="33" t="s">
        <v>7</v>
      </c>
      <c r="O28" s="35">
        <f t="shared" si="1"/>
      </c>
      <c r="P28" s="9" t="e">
        <f t="shared" si="2"/>
        <v>#VALUE!</v>
      </c>
      <c r="R28" s="9" t="e">
        <f t="shared" si="2"/>
        <v>#VALUE!</v>
      </c>
      <c r="S28" s="1"/>
      <c r="T28" s="1"/>
    </row>
    <row r="29" spans="2:20" ht="13.5" thickBot="1">
      <c r="B29" s="1"/>
      <c r="C29" s="51">
        <v>10</v>
      </c>
      <c r="D29" s="32">
        <v>2</v>
      </c>
      <c r="E29" s="46">
        <f>H9</f>
        <v>0</v>
      </c>
      <c r="F29" s="62">
        <v>5</v>
      </c>
      <c r="G29" s="46">
        <f>H15</f>
        <v>0</v>
      </c>
      <c r="H29" s="50"/>
      <c r="I29" s="59"/>
      <c r="J29" s="60" t="s">
        <v>7</v>
      </c>
      <c r="K29" s="59"/>
      <c r="L29" s="36"/>
      <c r="M29" s="35">
        <f t="shared" si="0"/>
      </c>
      <c r="N29" s="33" t="s">
        <v>7</v>
      </c>
      <c r="O29" s="35">
        <f t="shared" si="1"/>
      </c>
      <c r="P29" s="9" t="e">
        <f t="shared" si="2"/>
        <v>#VALUE!</v>
      </c>
      <c r="R29" s="9" t="e">
        <f t="shared" si="2"/>
        <v>#VALUE!</v>
      </c>
      <c r="S29" s="1"/>
      <c r="T29" s="1"/>
    </row>
    <row r="30" spans="2:20" ht="12.75" hidden="1">
      <c r="B30" s="1"/>
      <c r="I30" s="2">
        <f>COUNT(I20:I29,K20:K29)</f>
        <v>0</v>
      </c>
      <c r="S30" s="1"/>
      <c r="T30" s="1"/>
    </row>
    <row r="31" spans="2:20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6"/>
      <c r="S31" s="1"/>
      <c r="T31" s="1"/>
    </row>
    <row r="32" spans="2:20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  <c r="S32" s="1"/>
      <c r="T32" s="1"/>
    </row>
    <row r="33" spans="2:20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  <c r="S33" s="1"/>
      <c r="T33" s="1"/>
    </row>
    <row r="34" spans="2:20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/>
      <c r="Q34" s="6"/>
      <c r="R34" s="6"/>
      <c r="S34" s="1"/>
      <c r="T34" s="1"/>
    </row>
    <row r="35" spans="2:20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6"/>
      <c r="Q35" s="6"/>
      <c r="R35" s="6"/>
      <c r="S35" s="1"/>
      <c r="T35" s="1"/>
    </row>
    <row r="36" spans="2:20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"/>
      <c r="Q36" s="6"/>
      <c r="R36" s="6"/>
      <c r="S36" s="1"/>
      <c r="T36" s="1"/>
    </row>
    <row r="37" spans="2:20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/>
      <c r="Q37" s="6"/>
      <c r="R37" s="6"/>
      <c r="S37" s="1"/>
      <c r="T37" s="1"/>
    </row>
    <row r="38" spans="2:20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6"/>
      <c r="Q38" s="6"/>
      <c r="R38" s="6"/>
      <c r="S38" s="1"/>
      <c r="T38" s="1"/>
    </row>
    <row r="39" spans="2:20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6"/>
      <c r="Q39" s="6"/>
      <c r="R39" s="6"/>
      <c r="S39" s="1"/>
      <c r="T39" s="1"/>
    </row>
  </sheetData>
  <sheetProtection password="98AF" sheet="1" selectLockedCells="1"/>
  <mergeCells count="4">
    <mergeCell ref="D2:R2"/>
    <mergeCell ref="I3:K3"/>
    <mergeCell ref="M3:O3"/>
    <mergeCell ref="I17:K17"/>
  </mergeCells>
  <conditionalFormatting sqref="D4 G4:P4">
    <cfRule type="cellIs" priority="3" dxfId="7" operator="equal" stopIfTrue="1">
      <formula>"In desem Fall muss die endgültige Platzierung manuell eingetragen werden!"</formula>
    </cfRule>
  </conditionalFormatting>
  <conditionalFormatting sqref="Q2:R3 F2:P2 D2:E3">
    <cfRule type="cellIs" priority="4" dxfId="8" operator="equal" stopIfTrue="1">
      <formula>"In diesem Fall bitte die Platzierung manuell eintragen!"</formula>
    </cfRule>
    <cfRule type="cellIs" priority="5" dxfId="5" operator="equal" stopIfTrue="1">
      <formula>"Die Platzierung ermittelt sich aus der Reihenfolge -  1. Spielpunkte,  2. Tor-/Balldifferenz,  3. erzielte Tore/punkte,  4. direkter Vergleich!"</formula>
    </cfRule>
  </conditionalFormatting>
  <conditionalFormatting sqref="E15 E9 E11 E13 E7">
    <cfRule type="cellIs" priority="6" dxfId="3" operator="equal" stopIfTrue="1">
      <formula>FALSE</formula>
    </cfRule>
    <cfRule type="cellIs" priority="7" dxfId="3" operator="equal" stopIfTrue="1">
      <formula>"FALSCH"</formula>
    </cfRule>
  </conditionalFormatting>
  <conditionalFormatting sqref="E20:E29 G20:G29">
    <cfRule type="cellIs" priority="8" dxfId="2" operator="equal" stopIfTrue="1">
      <formula>0</formula>
    </cfRule>
  </conditionalFormatting>
  <conditionalFormatting sqref="H20:H29">
    <cfRule type="cellIs" priority="9" dxfId="1" operator="equal" stopIfTrue="1">
      <formula>0</formula>
    </cfRule>
  </conditionalFormatting>
  <conditionalFormatting sqref="F1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  <ignoredErrors>
    <ignoredError sqref="E15 E9 E11 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bua</dc:creator>
  <cp:keywords/>
  <dc:description/>
  <cp:lastModifiedBy>Wunderlich</cp:lastModifiedBy>
  <cp:lastPrinted>2008-06-07T11:54:05Z</cp:lastPrinted>
  <dcterms:created xsi:type="dcterms:W3CDTF">2008-02-20T19:35:21Z</dcterms:created>
  <dcterms:modified xsi:type="dcterms:W3CDTF">2011-08-27T12:34:22Z</dcterms:modified>
  <cp:category/>
  <cp:version/>
  <cp:contentType/>
  <cp:contentStatus/>
</cp:coreProperties>
</file>